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Z\VZ_2019\Skrysov_ZTV\Rozpocet_optika\"/>
    </mc:Choice>
  </mc:AlternateContent>
  <bookViews>
    <workbookView xWindow="0" yWindow="0" windowWidth="24000" windowHeight="97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31" i="1" l="1"/>
  <c r="E26" i="1"/>
  <c r="G26" i="1" s="1"/>
  <c r="E24" i="1"/>
  <c r="E12" i="1"/>
  <c r="E9" i="1"/>
  <c r="E13" i="1" s="1"/>
  <c r="G13" i="1" s="1"/>
  <c r="E50" i="1"/>
  <c r="E30" i="1"/>
  <c r="G30" i="1" s="1"/>
  <c r="G56" i="1"/>
  <c r="E27" i="1"/>
  <c r="E28" i="1" s="1"/>
  <c r="G27" i="1"/>
  <c r="G52" i="1"/>
  <c r="E52" i="1"/>
  <c r="E29" i="1"/>
  <c r="G64" i="1"/>
  <c r="G60" i="1"/>
  <c r="G58" i="1" l="1"/>
  <c r="G19" i="1"/>
  <c r="G66" i="1" l="1"/>
  <c r="G65" i="1"/>
  <c r="G63" i="1"/>
  <c r="G62" i="1"/>
  <c r="G61" i="1"/>
  <c r="G59" i="1"/>
  <c r="G57" i="1"/>
  <c r="G55" i="1"/>
  <c r="G54" i="1"/>
  <c r="G53" i="1"/>
  <c r="G51" i="1"/>
  <c r="G50" i="1"/>
  <c r="G49" i="1"/>
  <c r="G48" i="1"/>
  <c r="G47" i="1"/>
  <c r="G43" i="1"/>
  <c r="G44" i="1" s="1"/>
  <c r="G39" i="1"/>
  <c r="G40" i="1" s="1"/>
  <c r="G35" i="1"/>
  <c r="G36" i="1" s="1"/>
  <c r="G31" i="1"/>
  <c r="G29" i="1"/>
  <c r="G28" i="1"/>
  <c r="G25" i="1"/>
  <c r="G24" i="1"/>
  <c r="G20" i="1"/>
  <c r="G18" i="1"/>
  <c r="G14" i="1"/>
  <c r="G12" i="1"/>
  <c r="G11" i="1"/>
  <c r="G10" i="1"/>
  <c r="G9" i="1"/>
  <c r="G8" i="1"/>
  <c r="G32" i="1" l="1"/>
  <c r="G21" i="1"/>
  <c r="G67" i="1"/>
  <c r="G15" i="1"/>
  <c r="G70" i="1" l="1"/>
  <c r="G71" i="1" s="1"/>
</calcChain>
</file>

<file path=xl/sharedStrings.xml><?xml version="1.0" encoding="utf-8"?>
<sst xmlns="http://schemas.openxmlformats.org/spreadsheetml/2006/main" count="130" uniqueCount="77">
  <si>
    <t>Stavba</t>
  </si>
  <si>
    <t>Název :</t>
  </si>
  <si>
    <t>ČÍSLO POLOŽKY</t>
  </si>
  <si>
    <t>POLOŽKA ROZPOČTU DLE ČLENĚNÍ</t>
  </si>
  <si>
    <t>MNOŽSTVÍ JEDNOTEK</t>
  </si>
  <si>
    <t>ZEMNÍ PRÁCE  II</t>
  </si>
  <si>
    <t>cena/jed</t>
  </si>
  <si>
    <t>cena celk.</t>
  </si>
  <si>
    <t xml:space="preserve">Vytyčení sítí </t>
  </si>
  <si>
    <t>Vytyčení trasy v zastavěném terénu</t>
  </si>
  <si>
    <t>m</t>
  </si>
  <si>
    <t>Rýha v trávě 35/70-100 kompletní vč. folie</t>
  </si>
  <si>
    <t>Rýha v trávě 50/110 - kompletní vč. folie</t>
  </si>
  <si>
    <t>Pokládka žlabů TK</t>
  </si>
  <si>
    <t>ks</t>
  </si>
  <si>
    <t>Celkem zemní práce  II :</t>
  </si>
  <si>
    <t>*</t>
  </si>
  <si>
    <t>Montáž objektů</t>
  </si>
  <si>
    <t>Montáž objektu samostatného plastový pilíř</t>
  </si>
  <si>
    <t>Zatažení HDPE do chrániček</t>
  </si>
  <si>
    <t>Celkem metalika :</t>
  </si>
  <si>
    <t>OCHRANNÉ TRUBKY</t>
  </si>
  <si>
    <t>Zkouška tlaková trubky</t>
  </si>
  <si>
    <t>Celkem ochranné trubky :</t>
  </si>
  <si>
    <t>GEO</t>
  </si>
  <si>
    <t>Zaměření trasy do 1 km</t>
  </si>
  <si>
    <t>Celkem GEO :</t>
  </si>
  <si>
    <t>HZS</t>
  </si>
  <si>
    <t>HZS02</t>
  </si>
  <si>
    <t>Celkem HZS :</t>
  </si>
  <si>
    <t>OBJEDNÁVACÍ POLOŽKY</t>
  </si>
  <si>
    <t>Odvoz přebytečné zeminy</t>
  </si>
  <si>
    <t>t</t>
  </si>
  <si>
    <t>Celkem objednávací položky :</t>
  </si>
  <si>
    <t>MATERIÁL</t>
  </si>
  <si>
    <t>žlab TK</t>
  </si>
  <si>
    <t>Prosívka</t>
  </si>
  <si>
    <t>Marker</t>
  </si>
  <si>
    <t>HDPE 40</t>
  </si>
  <si>
    <t>Koncovka HDPE</t>
  </si>
  <si>
    <t>Folie 220</t>
  </si>
  <si>
    <t>Pilíř DKC</t>
  </si>
  <si>
    <t>Spojka HDPE</t>
  </si>
  <si>
    <t>Folie č.b.</t>
  </si>
  <si>
    <t>Ostatní drob. materiál</t>
  </si>
  <si>
    <t>kpl</t>
  </si>
  <si>
    <t>Celkem materiál :</t>
  </si>
  <si>
    <t>100% ceny v Kč</t>
  </si>
  <si>
    <t>Celkem  Kč bez DPH :</t>
  </si>
  <si>
    <t>Celkem  Kč  s    DPH :</t>
  </si>
  <si>
    <t>MJ</t>
  </si>
  <si>
    <t>hod</t>
  </si>
  <si>
    <t>Montáž trubky úložné včetně markerů</t>
  </si>
  <si>
    <t>cena / jednotka</t>
  </si>
  <si>
    <t>CENA CELKEM v Kć</t>
  </si>
  <si>
    <t>Montáž kabelové komory vč. výkopových prací</t>
  </si>
  <si>
    <t>Montáž koncovky s/bez vent. nebo spojky</t>
  </si>
  <si>
    <t>Plastová komora HIDROSTANK KMR-HT-58x58x40 + víko kompozitové se šroubem VA15-HT-58x58S + dno</t>
  </si>
  <si>
    <t>SO 700a - HDPE 40 + MT7/4</t>
  </si>
  <si>
    <t>ZTV pro RD v místní části PE-Skrýšov</t>
  </si>
  <si>
    <t>Pokládka PE, PVC nebo vrapované chráničky</t>
  </si>
  <si>
    <t>Trubka 110 PVC</t>
  </si>
  <si>
    <t>Trubka 90</t>
  </si>
  <si>
    <t>Trubka 50</t>
  </si>
  <si>
    <t>Koncovka mikro 10mm</t>
  </si>
  <si>
    <t>Plastová komora HIDROSTANK KMR-HT-68x68x60 + víko kompozitové se šroubem VA15-HT-68x68S + dno</t>
  </si>
  <si>
    <t>Položení folie do společného výkopu s VO</t>
  </si>
  <si>
    <t xml:space="preserve">Montáž mikrotrubičky 7/4 </t>
  </si>
  <si>
    <t>Zafouknutí MT10/8 do HDPE40/33</t>
  </si>
  <si>
    <t>Kalibrace trubkyHDPE40 (stávající + nové)</t>
  </si>
  <si>
    <t>Kalibrace MT10/8 po zafouknutí</t>
  </si>
  <si>
    <t>Mikrotrubička slabostěná 10/8</t>
  </si>
  <si>
    <t>Mikrotrubička silnostěná 7/4</t>
  </si>
  <si>
    <t>Průchodka EZA-t 40/5x10</t>
  </si>
  <si>
    <t>Montáž průchodky EZA-t 40/5x10</t>
  </si>
  <si>
    <t>Koncovka nebo popiska mikro 7mm</t>
  </si>
  <si>
    <t>HZS kvalifikovaná - koordinace, KD, DSPS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</si>
</sst>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i/>
      <sz val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8"/>
      <color indexed="8"/>
      <name val="Arial CE"/>
      <family val="2"/>
      <charset val="238"/>
    </font>
    <font>
      <b/>
      <sz val="8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b/>
      <sz val="12"/>
      <color indexed="9"/>
      <name val="Arial CE"/>
      <family val="2"/>
      <charset val="238"/>
    </font>
    <font>
      <b/>
      <sz val="8"/>
      <color indexed="9"/>
      <name val="Arial CE"/>
      <family val="2"/>
      <charset val="238"/>
    </font>
    <font>
      <b/>
      <sz val="8"/>
      <color indexed="22"/>
      <name val="Arial CE"/>
      <family val="2"/>
      <charset val="238"/>
    </font>
    <font>
      <b/>
      <sz val="9"/>
      <color indexed="9"/>
      <name val="Arial CE"/>
      <family val="2"/>
      <charset val="238"/>
    </font>
    <font>
      <sz val="10"/>
      <color indexed="8"/>
      <name val="MS Sans Serif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9"/>
      <color indexed="8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sz val="14"/>
      <color indexed="8"/>
      <name val="Arial CE"/>
      <family val="2"/>
      <charset val="238"/>
    </font>
    <font>
      <sz val="14"/>
      <color indexed="9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 wrapText="1"/>
    </xf>
    <xf numFmtId="0" fontId="5" fillId="3" borderId="5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2" fontId="9" fillId="3" borderId="7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center" vertical="center" wrapText="1"/>
    </xf>
    <xf numFmtId="0" fontId="14" fillId="3" borderId="9" xfId="1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6" fillId="0" borderId="11" xfId="1" applyNumberFormat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left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2" fontId="17" fillId="0" borderId="11" xfId="0" applyNumberFormat="1" applyFont="1" applyFill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left" vertical="center" wrapText="1"/>
    </xf>
    <xf numFmtId="1" fontId="18" fillId="0" borderId="14" xfId="1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 wrapText="1"/>
    </xf>
    <xf numFmtId="0" fontId="14" fillId="0" borderId="14" xfId="1" applyFont="1" applyFill="1" applyBorder="1" applyAlignment="1">
      <alignment horizontal="left" vertical="center" wrapText="1"/>
    </xf>
    <xf numFmtId="0" fontId="18" fillId="0" borderId="14" xfId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2" fontId="7" fillId="0" borderId="14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17" fillId="0" borderId="11" xfId="0" applyNumberFormat="1" applyFont="1" applyFill="1" applyBorder="1" applyAlignment="1">
      <alignment horizontal="center" vertical="center"/>
    </xf>
    <xf numFmtId="0" fontId="13" fillId="0" borderId="17" xfId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2" fontId="7" fillId="5" borderId="18" xfId="0" applyNumberFormat="1" applyFont="1" applyFill="1" applyBorder="1" applyAlignment="1">
      <alignment horizontal="center" vertical="center"/>
    </xf>
    <xf numFmtId="0" fontId="13" fillId="0" borderId="19" xfId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left" vertical="center" wrapText="1"/>
    </xf>
    <xf numFmtId="0" fontId="19" fillId="0" borderId="19" xfId="1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2" fontId="7" fillId="0" borderId="19" xfId="0" applyNumberFormat="1" applyFont="1" applyFill="1" applyBorder="1" applyAlignment="1">
      <alignment horizontal="center" vertical="center"/>
    </xf>
    <xf numFmtId="0" fontId="13" fillId="4" borderId="9" xfId="1" applyFont="1" applyFill="1" applyBorder="1" applyAlignment="1">
      <alignment horizontal="center" vertical="center" wrapText="1"/>
    </xf>
    <xf numFmtId="2" fontId="17" fillId="0" borderId="20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left" vertical="center"/>
    </xf>
    <xf numFmtId="0" fontId="13" fillId="4" borderId="21" xfId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left" vertical="center"/>
    </xf>
    <xf numFmtId="3" fontId="21" fillId="0" borderId="11" xfId="0" applyNumberFormat="1" applyFont="1" applyFill="1" applyBorder="1" applyAlignment="1">
      <alignment horizontal="center" vertical="center"/>
    </xf>
    <xf numFmtId="0" fontId="13" fillId="0" borderId="22" xfId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2" fontId="7" fillId="5" borderId="23" xfId="0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/>
    </xf>
    <xf numFmtId="0" fontId="22" fillId="0" borderId="11" xfId="1" applyFont="1" applyFill="1" applyBorder="1" applyAlignment="1" applyProtection="1">
      <alignment horizontal="center" vertical="center" wrapText="1"/>
      <protection locked="0"/>
    </xf>
    <xf numFmtId="0" fontId="22" fillId="0" borderId="11" xfId="1" applyFont="1" applyFill="1" applyBorder="1" applyAlignment="1" applyProtection="1">
      <alignment horizontal="left" vertical="center" wrapText="1"/>
      <protection locked="0"/>
    </xf>
    <xf numFmtId="1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 wrapText="1"/>
    </xf>
    <xf numFmtId="0" fontId="14" fillId="0" borderId="25" xfId="1" applyFont="1" applyFill="1" applyBorder="1" applyAlignment="1">
      <alignment horizontal="right" vertical="center" wrapText="1" indent="2"/>
    </xf>
    <xf numFmtId="0" fontId="23" fillId="0" borderId="25" xfId="1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3" fontId="25" fillId="6" borderId="27" xfId="0" applyNumberFormat="1" applyFont="1" applyFill="1" applyBorder="1" applyAlignment="1">
      <alignment horizontal="center" vertical="center"/>
    </xf>
    <xf numFmtId="0" fontId="23" fillId="0" borderId="28" xfId="1" applyFont="1" applyFill="1" applyBorder="1" applyAlignment="1">
      <alignment horizontal="center" vertical="center" wrapText="1"/>
    </xf>
    <xf numFmtId="0" fontId="14" fillId="0" borderId="29" xfId="1" applyFont="1" applyFill="1" applyBorder="1" applyAlignment="1">
      <alignment horizontal="right" vertical="center" wrapText="1" indent="2"/>
    </xf>
    <xf numFmtId="9" fontId="26" fillId="0" borderId="29" xfId="1" applyNumberFormat="1" applyFont="1" applyFill="1" applyBorder="1" applyAlignment="1">
      <alignment horizontal="center" vertical="center" wrapText="1"/>
    </xf>
    <xf numFmtId="2" fontId="24" fillId="0" borderId="29" xfId="0" applyNumberFormat="1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3" fontId="2" fillId="6" borderId="31" xfId="0" applyNumberFormat="1" applyFont="1" applyFill="1" applyBorder="1" applyAlignment="1">
      <alignment horizontal="center" vertical="center"/>
    </xf>
  </cellXfs>
  <cellStyles count="2">
    <cellStyle name="Normal_Sheet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2"/>
  <sheetViews>
    <sheetView tabSelected="1" workbookViewId="0">
      <selection activeCell="J9" sqref="J9"/>
    </sheetView>
  </sheetViews>
  <sheetFormatPr defaultRowHeight="15" x14ac:dyDescent="0.25"/>
  <cols>
    <col min="1" max="1" width="1.5703125" customWidth="1"/>
    <col min="3" max="3" width="36.140625" customWidth="1"/>
    <col min="4" max="4" width="5.140625" customWidth="1"/>
    <col min="6" max="6" width="12.140625" customWidth="1"/>
    <col min="7" max="7" width="12.85546875" customWidth="1"/>
  </cols>
  <sheetData>
    <row r="1" spans="2:7" ht="7.5" customHeight="1" thickBot="1" x14ac:dyDescent="0.3"/>
    <row r="2" spans="2:7" ht="22.5" customHeight="1" x14ac:dyDescent="0.25">
      <c r="B2" s="1" t="s">
        <v>0</v>
      </c>
      <c r="C2" s="2" t="s">
        <v>59</v>
      </c>
      <c r="D2" s="3"/>
      <c r="E2" s="3"/>
      <c r="F2" s="4"/>
      <c r="G2" s="5"/>
    </row>
    <row r="3" spans="2:7" ht="22.5" customHeight="1" thickBot="1" x14ac:dyDescent="0.3">
      <c r="B3" s="6" t="s">
        <v>1</v>
      </c>
      <c r="C3" s="7" t="s">
        <v>58</v>
      </c>
      <c r="D3" s="3"/>
      <c r="E3" s="3"/>
      <c r="F3" s="4"/>
      <c r="G3" s="5"/>
    </row>
    <row r="4" spans="2:7" ht="19.5" customHeight="1" x14ac:dyDescent="0.25">
      <c r="B4" s="8"/>
      <c r="C4" s="3"/>
      <c r="D4" s="3"/>
      <c r="E4" s="3"/>
      <c r="F4" s="4"/>
      <c r="G4" s="5"/>
    </row>
    <row r="5" spans="2:7" ht="24" x14ac:dyDescent="0.25">
      <c r="B5" s="9" t="s">
        <v>2</v>
      </c>
      <c r="C5" s="9" t="s">
        <v>3</v>
      </c>
      <c r="D5" s="9" t="s">
        <v>50</v>
      </c>
      <c r="E5" s="9" t="s">
        <v>4</v>
      </c>
      <c r="F5" s="10" t="s">
        <v>53</v>
      </c>
      <c r="G5" s="11" t="s">
        <v>54</v>
      </c>
    </row>
    <row r="6" spans="2:7" ht="1.5" customHeight="1" thickBot="1" x14ac:dyDescent="0.3">
      <c r="B6" s="12"/>
      <c r="C6" s="13"/>
      <c r="D6" s="13"/>
      <c r="E6" s="14">
        <v>1</v>
      </c>
      <c r="F6" s="15"/>
      <c r="G6" s="16"/>
    </row>
    <row r="7" spans="2:7" ht="19.5" customHeight="1" thickTop="1" x14ac:dyDescent="0.25">
      <c r="B7" s="17"/>
      <c r="C7" s="18" t="s">
        <v>5</v>
      </c>
      <c r="D7" s="19"/>
      <c r="E7" s="20">
        <v>1</v>
      </c>
      <c r="F7" s="21" t="s">
        <v>6</v>
      </c>
      <c r="G7" s="21" t="s">
        <v>7</v>
      </c>
    </row>
    <row r="8" spans="2:7" ht="15.75" customHeight="1" x14ac:dyDescent="0.25">
      <c r="B8" s="22">
        <v>955052</v>
      </c>
      <c r="C8" s="23" t="s">
        <v>8</v>
      </c>
      <c r="D8" s="24"/>
      <c r="E8" s="25">
        <v>3</v>
      </c>
      <c r="F8" s="26"/>
      <c r="G8" s="27">
        <f>F8*E8</f>
        <v>0</v>
      </c>
    </row>
    <row r="9" spans="2:7" ht="15.75" customHeight="1" x14ac:dyDescent="0.25">
      <c r="B9" s="22">
        <v>955053</v>
      </c>
      <c r="C9" s="23" t="s">
        <v>9</v>
      </c>
      <c r="D9" s="24" t="s">
        <v>10</v>
      </c>
      <c r="E9" s="25">
        <f>1056+10</f>
        <v>1066</v>
      </c>
      <c r="F9" s="26"/>
      <c r="G9" s="27">
        <f t="shared" ref="G9:G14" si="0">F9*E9</f>
        <v>0</v>
      </c>
    </row>
    <row r="10" spans="2:7" ht="15.75" customHeight="1" x14ac:dyDescent="0.25">
      <c r="B10" s="22">
        <v>952345</v>
      </c>
      <c r="C10" s="23" t="s">
        <v>11</v>
      </c>
      <c r="D10" s="24" t="s">
        <v>10</v>
      </c>
      <c r="E10" s="25">
        <v>80</v>
      </c>
      <c r="F10" s="26"/>
      <c r="G10" s="27">
        <f t="shared" si="0"/>
        <v>0</v>
      </c>
    </row>
    <row r="11" spans="2:7" ht="15.75" customHeight="1" x14ac:dyDescent="0.25">
      <c r="B11" s="22">
        <v>952355</v>
      </c>
      <c r="C11" s="23" t="s">
        <v>12</v>
      </c>
      <c r="D11" s="24" t="s">
        <v>10</v>
      </c>
      <c r="E11" s="25">
        <v>10</v>
      </c>
      <c r="F11" s="26"/>
      <c r="G11" s="27">
        <f t="shared" si="0"/>
        <v>0</v>
      </c>
    </row>
    <row r="12" spans="2:7" ht="15.75" customHeight="1" x14ac:dyDescent="0.25">
      <c r="B12" s="22">
        <v>954970</v>
      </c>
      <c r="C12" s="23" t="s">
        <v>60</v>
      </c>
      <c r="D12" s="24" t="s">
        <v>10</v>
      </c>
      <c r="E12" s="25">
        <f>E53+E54+E55</f>
        <v>215</v>
      </c>
      <c r="F12" s="26"/>
      <c r="G12" s="27">
        <f t="shared" si="0"/>
        <v>0</v>
      </c>
    </row>
    <row r="13" spans="2:7" ht="15.75" customHeight="1" x14ac:dyDescent="0.25">
      <c r="B13" s="22"/>
      <c r="C13" s="23" t="s">
        <v>66</v>
      </c>
      <c r="D13" s="24" t="s">
        <v>10</v>
      </c>
      <c r="E13" s="25">
        <f>E9-E10-E11</f>
        <v>976</v>
      </c>
      <c r="F13" s="26"/>
      <c r="G13" s="27">
        <f t="shared" si="0"/>
        <v>0</v>
      </c>
    </row>
    <row r="14" spans="2:7" ht="15.75" customHeight="1" thickBot="1" x14ac:dyDescent="0.3">
      <c r="B14" s="22">
        <v>952368</v>
      </c>
      <c r="C14" s="23" t="s">
        <v>13</v>
      </c>
      <c r="D14" s="24" t="s">
        <v>10</v>
      </c>
      <c r="E14" s="25">
        <v>40</v>
      </c>
      <c r="F14" s="26"/>
      <c r="G14" s="27">
        <f t="shared" si="0"/>
        <v>0</v>
      </c>
    </row>
    <row r="15" spans="2:7" ht="20.25" customHeight="1" thickTop="1" thickBot="1" x14ac:dyDescent="0.3">
      <c r="B15" s="28"/>
      <c r="C15" s="29" t="s">
        <v>15</v>
      </c>
      <c r="D15" s="30">
        <v>1920</v>
      </c>
      <c r="E15" s="31">
        <v>1</v>
      </c>
      <c r="F15" s="32" t="s">
        <v>16</v>
      </c>
      <c r="G15" s="33">
        <f>SUM(G8:G14)</f>
        <v>0</v>
      </c>
    </row>
    <row r="16" spans="2:7" ht="15.75" customHeight="1" thickTop="1" thickBot="1" x14ac:dyDescent="0.3">
      <c r="B16" s="34"/>
      <c r="C16" s="35"/>
      <c r="D16" s="36"/>
      <c r="E16" s="37">
        <v>1</v>
      </c>
      <c r="F16" s="38"/>
      <c r="G16" s="39"/>
    </row>
    <row r="17" spans="2:7" ht="21.75" customHeight="1" thickTop="1" x14ac:dyDescent="0.25">
      <c r="B17" s="17"/>
      <c r="C17" s="18" t="s">
        <v>17</v>
      </c>
      <c r="D17" s="19"/>
      <c r="E17" s="20">
        <v>1</v>
      </c>
      <c r="F17" s="21" t="s">
        <v>6</v>
      </c>
      <c r="G17" s="21" t="s">
        <v>7</v>
      </c>
    </row>
    <row r="18" spans="2:7" ht="15" customHeight="1" x14ac:dyDescent="0.25">
      <c r="B18" s="24">
        <v>955301</v>
      </c>
      <c r="C18" s="23" t="s">
        <v>18</v>
      </c>
      <c r="D18" s="24" t="s">
        <v>14</v>
      </c>
      <c r="E18" s="40">
        <v>1</v>
      </c>
      <c r="F18" s="41"/>
      <c r="G18" s="27">
        <f t="shared" ref="G18:G20" si="1">F18*E18</f>
        <v>0</v>
      </c>
    </row>
    <row r="19" spans="2:7" ht="15" customHeight="1" x14ac:dyDescent="0.25">
      <c r="B19" s="24">
        <v>955402</v>
      </c>
      <c r="C19" s="23" t="s">
        <v>55</v>
      </c>
      <c r="D19" s="24" t="s">
        <v>14</v>
      </c>
      <c r="E19" s="40">
        <v>5</v>
      </c>
      <c r="F19" s="41"/>
      <c r="G19" s="27">
        <f t="shared" si="1"/>
        <v>0</v>
      </c>
    </row>
    <row r="20" spans="2:7" ht="15" customHeight="1" thickBot="1" x14ac:dyDescent="0.3">
      <c r="B20" s="24">
        <v>955824</v>
      </c>
      <c r="C20" s="23" t="s">
        <v>19</v>
      </c>
      <c r="D20" s="24" t="s">
        <v>10</v>
      </c>
      <c r="E20" s="40">
        <v>215</v>
      </c>
      <c r="F20" s="41"/>
      <c r="G20" s="27">
        <f t="shared" si="1"/>
        <v>0</v>
      </c>
    </row>
    <row r="21" spans="2:7" ht="20.25" customHeight="1" thickTop="1" thickBot="1" x14ac:dyDescent="0.3">
      <c r="B21" s="42"/>
      <c r="C21" s="35" t="s">
        <v>20</v>
      </c>
      <c r="D21" s="36">
        <v>194</v>
      </c>
      <c r="E21" s="43">
        <v>1</v>
      </c>
      <c r="F21" s="44" t="s">
        <v>16</v>
      </c>
      <c r="G21" s="45">
        <f>SUM(G18:G20)</f>
        <v>0</v>
      </c>
    </row>
    <row r="22" spans="2:7" ht="15.75" customHeight="1" thickTop="1" thickBot="1" x14ac:dyDescent="0.3">
      <c r="B22" s="46"/>
      <c r="C22" s="47"/>
      <c r="D22" s="48"/>
      <c r="E22" s="49">
        <v>1</v>
      </c>
      <c r="F22" s="50"/>
      <c r="G22" s="51"/>
    </row>
    <row r="23" spans="2:7" ht="21.75" customHeight="1" thickTop="1" x14ac:dyDescent="0.25">
      <c r="B23" s="52"/>
      <c r="C23" s="18" t="s">
        <v>21</v>
      </c>
      <c r="D23" s="19"/>
      <c r="E23" s="20">
        <v>1</v>
      </c>
      <c r="F23" s="21" t="s">
        <v>6</v>
      </c>
      <c r="G23" s="21" t="s">
        <v>7</v>
      </c>
    </row>
    <row r="24" spans="2:7" ht="15" customHeight="1" x14ac:dyDescent="0.25">
      <c r="B24" s="22">
        <v>952602</v>
      </c>
      <c r="C24" s="23" t="s">
        <v>52</v>
      </c>
      <c r="D24" s="24" t="s">
        <v>10</v>
      </c>
      <c r="E24" s="25">
        <f>460+224</f>
        <v>684</v>
      </c>
      <c r="F24" s="53"/>
      <c r="G24" s="27">
        <f t="shared" ref="G24:G31" si="2">F24*E24</f>
        <v>0</v>
      </c>
    </row>
    <row r="25" spans="2:7" ht="15" customHeight="1" x14ac:dyDescent="0.25">
      <c r="B25" s="22">
        <v>952603</v>
      </c>
      <c r="C25" s="23" t="s">
        <v>67</v>
      </c>
      <c r="D25" s="24" t="s">
        <v>10</v>
      </c>
      <c r="E25" s="25">
        <v>2476</v>
      </c>
      <c r="F25" s="53"/>
      <c r="G25" s="27">
        <f t="shared" si="2"/>
        <v>0</v>
      </c>
    </row>
    <row r="26" spans="2:7" ht="15" customHeight="1" x14ac:dyDescent="0.25">
      <c r="B26" s="22">
        <v>952605</v>
      </c>
      <c r="C26" s="23" t="s">
        <v>68</v>
      </c>
      <c r="D26" s="24" t="s">
        <v>10</v>
      </c>
      <c r="E26" s="25">
        <f>460+123</f>
        <v>583</v>
      </c>
      <c r="F26" s="53"/>
      <c r="G26" s="27">
        <f t="shared" si="2"/>
        <v>0</v>
      </c>
    </row>
    <row r="27" spans="2:7" ht="15" customHeight="1" x14ac:dyDescent="0.25">
      <c r="B27" s="22">
        <v>952606</v>
      </c>
      <c r="C27" s="23" t="s">
        <v>70</v>
      </c>
      <c r="D27" s="24" t="s">
        <v>10</v>
      </c>
      <c r="E27" s="25">
        <f>E26*5</f>
        <v>2915</v>
      </c>
      <c r="F27" s="53"/>
      <c r="G27" s="27">
        <f t="shared" si="2"/>
        <v>0</v>
      </c>
    </row>
    <row r="28" spans="2:7" ht="15" customHeight="1" x14ac:dyDescent="0.25">
      <c r="B28" s="22">
        <v>952607</v>
      </c>
      <c r="C28" s="23" t="s">
        <v>22</v>
      </c>
      <c r="D28" s="24" t="s">
        <v>10</v>
      </c>
      <c r="E28" s="25">
        <f>E27+E25+E24+123</f>
        <v>6198</v>
      </c>
      <c r="F28" s="53"/>
      <c r="G28" s="27">
        <f t="shared" si="2"/>
        <v>0</v>
      </c>
    </row>
    <row r="29" spans="2:7" ht="15" customHeight="1" x14ac:dyDescent="0.25">
      <c r="B29" s="22">
        <v>952673</v>
      </c>
      <c r="C29" s="23" t="s">
        <v>69</v>
      </c>
      <c r="D29" s="24" t="s">
        <v>10</v>
      </c>
      <c r="E29" s="25">
        <f>E24+123</f>
        <v>807</v>
      </c>
      <c r="F29" s="53"/>
      <c r="G29" s="27">
        <f t="shared" si="2"/>
        <v>0</v>
      </c>
    </row>
    <row r="30" spans="2:7" ht="15" customHeight="1" x14ac:dyDescent="0.25">
      <c r="B30" s="22">
        <v>955275</v>
      </c>
      <c r="C30" s="23" t="s">
        <v>74</v>
      </c>
      <c r="D30" s="24" t="s">
        <v>14</v>
      </c>
      <c r="E30" s="25">
        <f>E56</f>
        <v>10</v>
      </c>
      <c r="F30" s="53"/>
      <c r="G30" s="27">
        <f t="shared" ref="G30" si="3">F30*E30</f>
        <v>0</v>
      </c>
    </row>
    <row r="31" spans="2:7" ht="15" customHeight="1" thickBot="1" x14ac:dyDescent="0.3">
      <c r="B31" s="22">
        <v>955255</v>
      </c>
      <c r="C31" s="23" t="s">
        <v>56</v>
      </c>
      <c r="D31" s="24" t="s">
        <v>14</v>
      </c>
      <c r="E31" s="25">
        <f>E59+E60+E58+E57</f>
        <v>143</v>
      </c>
      <c r="F31" s="53"/>
      <c r="G31" s="27">
        <f t="shared" si="2"/>
        <v>0</v>
      </c>
    </row>
    <row r="32" spans="2:7" ht="15" customHeight="1" thickTop="1" thickBot="1" x14ac:dyDescent="0.3">
      <c r="B32" s="42"/>
      <c r="C32" s="35" t="s">
        <v>23</v>
      </c>
      <c r="D32" s="36">
        <v>3550</v>
      </c>
      <c r="E32" s="43">
        <v>1</v>
      </c>
      <c r="F32" s="44" t="s">
        <v>16</v>
      </c>
      <c r="G32" s="45">
        <f>SUM(G24:G31)</f>
        <v>0</v>
      </c>
    </row>
    <row r="33" spans="2:7" ht="15.75" customHeight="1" thickTop="1" thickBot="1" x14ac:dyDescent="0.3">
      <c r="B33" s="46"/>
      <c r="C33" s="47"/>
      <c r="D33" s="46"/>
      <c r="E33" s="54">
        <v>1</v>
      </c>
      <c r="F33" s="55"/>
      <c r="G33" s="51"/>
    </row>
    <row r="34" spans="2:7" ht="22.5" customHeight="1" thickTop="1" x14ac:dyDescent="0.25">
      <c r="B34" s="52"/>
      <c r="C34" s="18" t="s">
        <v>24</v>
      </c>
      <c r="D34" s="19"/>
      <c r="E34" s="20">
        <v>1</v>
      </c>
      <c r="F34" s="21" t="s">
        <v>6</v>
      </c>
      <c r="G34" s="21" t="s">
        <v>7</v>
      </c>
    </row>
    <row r="35" spans="2:7" ht="15" customHeight="1" thickBot="1" x14ac:dyDescent="0.3">
      <c r="B35" s="22">
        <v>956284</v>
      </c>
      <c r="C35" s="23" t="s">
        <v>25</v>
      </c>
      <c r="D35" s="24" t="s">
        <v>14</v>
      </c>
      <c r="E35" s="25">
        <v>3</v>
      </c>
      <c r="F35" s="53"/>
      <c r="G35" s="27">
        <f>F35*E35</f>
        <v>0</v>
      </c>
    </row>
    <row r="36" spans="2:7" ht="20.25" customHeight="1" thickTop="1" thickBot="1" x14ac:dyDescent="0.3">
      <c r="B36" s="42"/>
      <c r="C36" s="35" t="s">
        <v>26</v>
      </c>
      <c r="D36" s="36">
        <v>1</v>
      </c>
      <c r="E36" s="43">
        <v>1</v>
      </c>
      <c r="F36" s="44" t="s">
        <v>16</v>
      </c>
      <c r="G36" s="45">
        <f>SUM(G35)</f>
        <v>0</v>
      </c>
    </row>
    <row r="37" spans="2:7" ht="15.75" customHeight="1" thickTop="1" thickBot="1" x14ac:dyDescent="0.3">
      <c r="B37" s="46"/>
      <c r="C37" s="47"/>
      <c r="D37" s="46"/>
      <c r="E37" s="54">
        <v>1</v>
      </c>
      <c r="F37" s="55"/>
      <c r="G37" s="51"/>
    </row>
    <row r="38" spans="2:7" ht="22.5" customHeight="1" thickTop="1" x14ac:dyDescent="0.25">
      <c r="B38" s="52"/>
      <c r="C38" s="18" t="s">
        <v>27</v>
      </c>
      <c r="D38" s="19"/>
      <c r="E38" s="20">
        <v>1</v>
      </c>
      <c r="F38" s="21" t="s">
        <v>6</v>
      </c>
      <c r="G38" s="21" t="s">
        <v>7</v>
      </c>
    </row>
    <row r="39" spans="2:7" ht="15.75" customHeight="1" thickBot="1" x14ac:dyDescent="0.3">
      <c r="B39" s="24" t="s">
        <v>28</v>
      </c>
      <c r="C39" s="56" t="s">
        <v>76</v>
      </c>
      <c r="D39" s="24" t="s">
        <v>51</v>
      </c>
      <c r="E39" s="40">
        <v>18</v>
      </c>
      <c r="F39" s="53"/>
      <c r="G39" s="27">
        <f>F39*E39</f>
        <v>0</v>
      </c>
    </row>
    <row r="40" spans="2:7" ht="20.25" customHeight="1" thickTop="1" thickBot="1" x14ac:dyDescent="0.3">
      <c r="B40" s="42"/>
      <c r="C40" s="35" t="s">
        <v>29</v>
      </c>
      <c r="D40" s="36">
        <v>10</v>
      </c>
      <c r="E40" s="43">
        <v>1</v>
      </c>
      <c r="F40" s="44" t="s">
        <v>16</v>
      </c>
      <c r="G40" s="45">
        <f>SUM(G39)</f>
        <v>0</v>
      </c>
    </row>
    <row r="41" spans="2:7" ht="15.75" customHeight="1" thickTop="1" thickBot="1" x14ac:dyDescent="0.3">
      <c r="B41" s="46"/>
      <c r="C41" s="47"/>
      <c r="D41" s="46"/>
      <c r="E41" s="54">
        <v>1</v>
      </c>
      <c r="F41" s="55"/>
      <c r="G41" s="51"/>
    </row>
    <row r="42" spans="2:7" ht="22.5" customHeight="1" thickTop="1" x14ac:dyDescent="0.25">
      <c r="B42" s="57"/>
      <c r="C42" s="18" t="s">
        <v>30</v>
      </c>
      <c r="D42" s="19"/>
      <c r="E42" s="20">
        <v>1</v>
      </c>
      <c r="F42" s="21" t="s">
        <v>6</v>
      </c>
      <c r="G42" s="21" t="s">
        <v>7</v>
      </c>
    </row>
    <row r="43" spans="2:7" ht="15" customHeight="1" thickBot="1" x14ac:dyDescent="0.3">
      <c r="B43" s="24">
        <v>955979</v>
      </c>
      <c r="C43" s="58" t="s">
        <v>31</v>
      </c>
      <c r="D43" s="24" t="s">
        <v>32</v>
      </c>
      <c r="E43" s="25">
        <v>2</v>
      </c>
      <c r="F43" s="59"/>
      <c r="G43" s="27">
        <f>F43*E43</f>
        <v>0</v>
      </c>
    </row>
    <row r="44" spans="2:7" ht="21" customHeight="1" thickTop="1" thickBot="1" x14ac:dyDescent="0.3">
      <c r="B44" s="60"/>
      <c r="C44" s="47" t="s">
        <v>33</v>
      </c>
      <c r="D44" s="48">
        <v>90</v>
      </c>
      <c r="E44" s="49">
        <v>1</v>
      </c>
      <c r="F44" s="61" t="s">
        <v>16</v>
      </c>
      <c r="G44" s="62">
        <f>SUM(G43)</f>
        <v>0</v>
      </c>
    </row>
    <row r="45" spans="2:7" ht="14.25" customHeight="1" thickTop="1" thickBot="1" x14ac:dyDescent="0.3">
      <c r="B45" s="63"/>
      <c r="C45" s="64"/>
      <c r="D45" s="65"/>
      <c r="E45" s="66">
        <v>1</v>
      </c>
      <c r="F45" s="67"/>
      <c r="G45" s="68"/>
    </row>
    <row r="46" spans="2:7" ht="22.5" customHeight="1" thickTop="1" x14ac:dyDescent="0.25">
      <c r="B46" s="57"/>
      <c r="C46" s="18" t="s">
        <v>34</v>
      </c>
      <c r="D46" s="19"/>
      <c r="E46" s="20">
        <v>1</v>
      </c>
      <c r="F46" s="21" t="s">
        <v>6</v>
      </c>
      <c r="G46" s="21" t="s">
        <v>7</v>
      </c>
    </row>
    <row r="47" spans="2:7" ht="15" customHeight="1" x14ac:dyDescent="0.25">
      <c r="B47" s="69">
        <v>1</v>
      </c>
      <c r="C47" s="70" t="s">
        <v>35</v>
      </c>
      <c r="D47" s="69" t="s">
        <v>14</v>
      </c>
      <c r="E47" s="25">
        <v>40</v>
      </c>
      <c r="F47" s="71"/>
      <c r="G47" s="27">
        <f t="shared" ref="G47:G66" si="4">F47*E47</f>
        <v>0</v>
      </c>
    </row>
    <row r="48" spans="2:7" ht="15" customHeight="1" x14ac:dyDescent="0.25">
      <c r="B48" s="69">
        <v>2</v>
      </c>
      <c r="C48" s="70" t="s">
        <v>36</v>
      </c>
      <c r="D48" s="69" t="s">
        <v>32</v>
      </c>
      <c r="E48" s="25">
        <v>2</v>
      </c>
      <c r="F48" s="71"/>
      <c r="G48" s="27">
        <f t="shared" si="4"/>
        <v>0</v>
      </c>
    </row>
    <row r="49" spans="2:7" ht="15" customHeight="1" x14ac:dyDescent="0.25">
      <c r="B49" s="69">
        <v>3</v>
      </c>
      <c r="C49" s="70" t="s">
        <v>37</v>
      </c>
      <c r="D49" s="69" t="s">
        <v>14</v>
      </c>
      <c r="E49" s="25">
        <v>3</v>
      </c>
      <c r="F49" s="71"/>
      <c r="G49" s="27">
        <f t="shared" si="4"/>
        <v>0</v>
      </c>
    </row>
    <row r="50" spans="2:7" ht="15" customHeight="1" x14ac:dyDescent="0.25">
      <c r="B50" s="69">
        <v>4</v>
      </c>
      <c r="C50" s="70" t="s">
        <v>38</v>
      </c>
      <c r="D50" s="69" t="s">
        <v>10</v>
      </c>
      <c r="E50" s="25">
        <f>460+224</f>
        <v>684</v>
      </c>
      <c r="F50" s="71"/>
      <c r="G50" s="27">
        <f t="shared" si="4"/>
        <v>0</v>
      </c>
    </row>
    <row r="51" spans="2:7" ht="15" customHeight="1" x14ac:dyDescent="0.25">
      <c r="B51" s="69">
        <v>5</v>
      </c>
      <c r="C51" s="70" t="s">
        <v>72</v>
      </c>
      <c r="D51" s="69" t="s">
        <v>10</v>
      </c>
      <c r="E51" s="25">
        <v>2476</v>
      </c>
      <c r="F51" s="71"/>
      <c r="G51" s="27">
        <f t="shared" si="4"/>
        <v>0</v>
      </c>
    </row>
    <row r="52" spans="2:7" ht="15" customHeight="1" x14ac:dyDescent="0.25">
      <c r="B52" s="69"/>
      <c r="C52" s="70" t="s">
        <v>71</v>
      </c>
      <c r="D52" s="69" t="s">
        <v>10</v>
      </c>
      <c r="E52" s="25">
        <f>583*5</f>
        <v>2915</v>
      </c>
      <c r="F52" s="71"/>
      <c r="G52" s="27">
        <f t="shared" si="4"/>
        <v>0</v>
      </c>
    </row>
    <row r="53" spans="2:7" ht="15" customHeight="1" x14ac:dyDescent="0.25">
      <c r="B53" s="69">
        <v>6</v>
      </c>
      <c r="C53" s="70" t="s">
        <v>61</v>
      </c>
      <c r="D53" s="69" t="s">
        <v>10</v>
      </c>
      <c r="E53" s="25">
        <v>90</v>
      </c>
      <c r="F53" s="71"/>
      <c r="G53" s="27">
        <f t="shared" si="4"/>
        <v>0</v>
      </c>
    </row>
    <row r="54" spans="2:7" ht="15" customHeight="1" x14ac:dyDescent="0.25">
      <c r="B54" s="69">
        <v>7</v>
      </c>
      <c r="C54" s="70" t="s">
        <v>62</v>
      </c>
      <c r="D54" s="69" t="s">
        <v>10</v>
      </c>
      <c r="E54" s="25">
        <v>100</v>
      </c>
      <c r="F54" s="71"/>
      <c r="G54" s="27">
        <f t="shared" si="4"/>
        <v>0</v>
      </c>
    </row>
    <row r="55" spans="2:7" ht="15" customHeight="1" x14ac:dyDescent="0.25">
      <c r="B55" s="69">
        <v>8</v>
      </c>
      <c r="C55" s="70" t="s">
        <v>63</v>
      </c>
      <c r="D55" s="69" t="s">
        <v>10</v>
      </c>
      <c r="E55" s="25">
        <v>25</v>
      </c>
      <c r="F55" s="71"/>
      <c r="G55" s="27">
        <f t="shared" si="4"/>
        <v>0</v>
      </c>
    </row>
    <row r="56" spans="2:7" ht="15" customHeight="1" x14ac:dyDescent="0.25">
      <c r="B56" s="69"/>
      <c r="C56" s="70" t="s">
        <v>73</v>
      </c>
      <c r="D56" s="69" t="s">
        <v>14</v>
      </c>
      <c r="E56" s="25">
        <v>10</v>
      </c>
      <c r="F56" s="71"/>
      <c r="G56" s="27">
        <f t="shared" si="4"/>
        <v>0</v>
      </c>
    </row>
    <row r="57" spans="2:7" ht="15" customHeight="1" x14ac:dyDescent="0.25">
      <c r="B57" s="69">
        <v>9</v>
      </c>
      <c r="C57" s="70" t="s">
        <v>39</v>
      </c>
      <c r="D57" s="69" t="s">
        <v>14</v>
      </c>
      <c r="E57" s="25">
        <v>6</v>
      </c>
      <c r="F57" s="71"/>
      <c r="G57" s="27">
        <f t="shared" si="4"/>
        <v>0</v>
      </c>
    </row>
    <row r="58" spans="2:7" ht="15" customHeight="1" x14ac:dyDescent="0.25">
      <c r="B58" s="69">
        <v>10</v>
      </c>
      <c r="C58" s="70" t="s">
        <v>42</v>
      </c>
      <c r="D58" s="69" t="s">
        <v>14</v>
      </c>
      <c r="E58" s="25">
        <v>7</v>
      </c>
      <c r="F58" s="71"/>
      <c r="G58" s="27">
        <f t="shared" ref="G58" si="5">F58*E58</f>
        <v>0</v>
      </c>
    </row>
    <row r="59" spans="2:7" ht="15" customHeight="1" x14ac:dyDescent="0.25">
      <c r="B59" s="69">
        <v>11</v>
      </c>
      <c r="C59" s="70" t="s">
        <v>75</v>
      </c>
      <c r="D59" s="69" t="s">
        <v>14</v>
      </c>
      <c r="E59" s="25">
        <v>80</v>
      </c>
      <c r="F59" s="71"/>
      <c r="G59" s="27">
        <f t="shared" si="4"/>
        <v>0</v>
      </c>
    </row>
    <row r="60" spans="2:7" ht="15" customHeight="1" x14ac:dyDescent="0.25">
      <c r="B60" s="69"/>
      <c r="C60" s="70" t="s">
        <v>64</v>
      </c>
      <c r="D60" s="69" t="s">
        <v>14</v>
      </c>
      <c r="E60" s="25">
        <v>50</v>
      </c>
      <c r="F60" s="71"/>
      <c r="G60" s="27">
        <f t="shared" si="4"/>
        <v>0</v>
      </c>
    </row>
    <row r="61" spans="2:7" ht="15" customHeight="1" x14ac:dyDescent="0.25">
      <c r="B61" s="69">
        <v>12</v>
      </c>
      <c r="C61" s="70" t="s">
        <v>40</v>
      </c>
      <c r="D61" s="69" t="s">
        <v>10</v>
      </c>
      <c r="E61" s="25">
        <v>1100</v>
      </c>
      <c r="F61" s="71"/>
      <c r="G61" s="27">
        <f t="shared" si="4"/>
        <v>0</v>
      </c>
    </row>
    <row r="62" spans="2:7" ht="15" customHeight="1" x14ac:dyDescent="0.25">
      <c r="B62" s="69">
        <v>13</v>
      </c>
      <c r="C62" s="70" t="s">
        <v>41</v>
      </c>
      <c r="D62" s="69" t="s">
        <v>14</v>
      </c>
      <c r="E62" s="25">
        <v>1</v>
      </c>
      <c r="F62" s="71"/>
      <c r="G62" s="27">
        <f t="shared" si="4"/>
        <v>0</v>
      </c>
    </row>
    <row r="63" spans="2:7" ht="38.25" customHeight="1" x14ac:dyDescent="0.25">
      <c r="B63" s="69">
        <v>14</v>
      </c>
      <c r="C63" s="70" t="s">
        <v>57</v>
      </c>
      <c r="D63" s="69" t="s">
        <v>14</v>
      </c>
      <c r="E63" s="25">
        <v>2</v>
      </c>
      <c r="F63" s="71"/>
      <c r="G63" s="27">
        <f t="shared" si="4"/>
        <v>0</v>
      </c>
    </row>
    <row r="64" spans="2:7" ht="38.25" customHeight="1" x14ac:dyDescent="0.25">
      <c r="B64" s="69">
        <v>14</v>
      </c>
      <c r="C64" s="70" t="s">
        <v>65</v>
      </c>
      <c r="D64" s="69" t="s">
        <v>14</v>
      </c>
      <c r="E64" s="25">
        <v>3</v>
      </c>
      <c r="F64" s="71"/>
      <c r="G64" s="27">
        <f t="shared" ref="G64" si="6">F64*E64</f>
        <v>0</v>
      </c>
    </row>
    <row r="65" spans="2:7" ht="15" customHeight="1" x14ac:dyDescent="0.25">
      <c r="B65" s="69">
        <v>15</v>
      </c>
      <c r="C65" s="70" t="s">
        <v>43</v>
      </c>
      <c r="D65" s="69" t="s">
        <v>10</v>
      </c>
      <c r="E65" s="25">
        <v>400</v>
      </c>
      <c r="F65" s="71"/>
      <c r="G65" s="27">
        <f t="shared" si="4"/>
        <v>0</v>
      </c>
    </row>
    <row r="66" spans="2:7" ht="15" customHeight="1" thickBot="1" x14ac:dyDescent="0.3">
      <c r="B66" s="69">
        <v>16</v>
      </c>
      <c r="C66" s="70" t="s">
        <v>44</v>
      </c>
      <c r="D66" s="69" t="s">
        <v>45</v>
      </c>
      <c r="E66" s="25">
        <v>1</v>
      </c>
      <c r="F66" s="71"/>
      <c r="G66" s="27">
        <f t="shared" si="4"/>
        <v>0</v>
      </c>
    </row>
    <row r="67" spans="2:7" ht="15.75" customHeight="1" thickTop="1" thickBot="1" x14ac:dyDescent="0.3">
      <c r="B67" s="60"/>
      <c r="C67" s="47" t="s">
        <v>46</v>
      </c>
      <c r="D67" s="48">
        <v>5065</v>
      </c>
      <c r="E67" s="49">
        <v>1</v>
      </c>
      <c r="F67" s="61" t="s">
        <v>16</v>
      </c>
      <c r="G67" s="62">
        <f>SUM(G47:G66)</f>
        <v>0</v>
      </c>
    </row>
    <row r="68" spans="2:7" ht="10.5" customHeight="1" thickTop="1" x14ac:dyDescent="0.25">
      <c r="B68" s="72"/>
      <c r="C68" s="73"/>
      <c r="D68" s="72"/>
      <c r="E68" s="74">
        <v>1</v>
      </c>
      <c r="F68" s="75"/>
      <c r="G68" s="75"/>
    </row>
    <row r="69" spans="2:7" ht="15" customHeight="1" thickBot="1" x14ac:dyDescent="0.3">
      <c r="B69" s="72"/>
      <c r="C69" s="73"/>
      <c r="D69" s="72"/>
      <c r="E69" s="74">
        <v>1</v>
      </c>
      <c r="F69" s="75"/>
      <c r="G69" s="75" t="s">
        <v>47</v>
      </c>
    </row>
    <row r="70" spans="2:7" ht="15" customHeight="1" thickTop="1" x14ac:dyDescent="0.25">
      <c r="B70" s="76"/>
      <c r="C70" s="77" t="s">
        <v>48</v>
      </c>
      <c r="D70" s="78"/>
      <c r="E70" s="79">
        <v>1</v>
      </c>
      <c r="F70" s="80"/>
      <c r="G70" s="81">
        <f>G67+G44+G40+G36+G32+G21+G15</f>
        <v>0</v>
      </c>
    </row>
    <row r="71" spans="2:7" ht="15" customHeight="1" thickBot="1" x14ac:dyDescent="0.3">
      <c r="B71" s="82"/>
      <c r="C71" s="83" t="s">
        <v>49</v>
      </c>
      <c r="D71" s="84">
        <v>0.21</v>
      </c>
      <c r="E71" s="85">
        <v>1.21</v>
      </c>
      <c r="F71" s="86">
        <v>0</v>
      </c>
      <c r="G71" s="87">
        <f>G70*1.21</f>
        <v>0</v>
      </c>
    </row>
    <row r="72" spans="2:7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P09</dc:creator>
  <cp:lastModifiedBy>Koňák Josef</cp:lastModifiedBy>
  <cp:lastPrinted>2019-12-09T17:09:51Z</cp:lastPrinted>
  <dcterms:created xsi:type="dcterms:W3CDTF">2019-01-31T07:45:29Z</dcterms:created>
  <dcterms:modified xsi:type="dcterms:W3CDTF">2019-12-17T05:30:39Z</dcterms:modified>
</cp:coreProperties>
</file>